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480" yWindow="285" windowWidth="18555" windowHeight="11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Tabelle1!$A$1:$L$65</definedName>
  </definedNames>
  <calcPr calcId="145621"/>
</workbook>
</file>

<file path=xl/calcChain.xml><?xml version="1.0" encoding="utf-8"?>
<calcChain xmlns="http://schemas.openxmlformats.org/spreadsheetml/2006/main">
  <c r="J61" i="1" l="1"/>
  <c r="I61" i="1"/>
  <c r="J64" i="1" l="1"/>
  <c r="I64" i="1"/>
  <c r="J58" i="1"/>
  <c r="I58" i="1"/>
  <c r="J55" i="1"/>
  <c r="I55" i="1"/>
  <c r="J52" i="1"/>
  <c r="I52" i="1"/>
  <c r="A44" i="1" l="1"/>
  <c r="A43" i="1"/>
  <c r="B18" i="1"/>
  <c r="B20" i="1" l="1"/>
  <c r="A6" i="2" l="1"/>
  <c r="A4" i="2"/>
  <c r="A3" i="2"/>
  <c r="A2" i="2"/>
  <c r="B26" i="1" l="1"/>
  <c r="B43" i="1" l="1"/>
  <c r="B44" i="1"/>
  <c r="A42" i="1"/>
  <c r="A36" i="1"/>
  <c r="A37" i="1"/>
  <c r="A39" i="1"/>
  <c r="A41" i="1"/>
  <c r="A40" i="1"/>
  <c r="A38" i="1"/>
  <c r="B9" i="1"/>
  <c r="B24" i="1" s="1"/>
  <c r="C44" i="1" l="1"/>
  <c r="C43" i="1"/>
  <c r="B39" i="1"/>
  <c r="B42" i="1"/>
  <c r="B36" i="1"/>
  <c r="B37" i="1"/>
  <c r="B38" i="1"/>
  <c r="B40" i="1"/>
  <c r="B41" i="1"/>
  <c r="C42" i="1"/>
  <c r="C39" i="1" l="1"/>
  <c r="C37" i="1"/>
  <c r="C36" i="1"/>
  <c r="C41" i="1"/>
  <c r="C38" i="1"/>
  <c r="C40" i="1"/>
</calcChain>
</file>

<file path=xl/sharedStrings.xml><?xml version="1.0" encoding="utf-8"?>
<sst xmlns="http://schemas.openxmlformats.org/spreadsheetml/2006/main" count="39" uniqueCount="39">
  <si>
    <t>H</t>
  </si>
  <si>
    <t>Kartonmaße in mm</t>
  </si>
  <si>
    <t>Preis pro 1.000 mm</t>
  </si>
  <si>
    <t>Benötigte Klammern pro Karton</t>
  </si>
  <si>
    <t>Länge der Klebebandrolle</t>
  </si>
  <si>
    <t>Kosten pro Karton mit Klebeband</t>
  </si>
  <si>
    <t>Kosten pro Karton mit Klammern</t>
  </si>
  <si>
    <t>Anzahl an Kartons pro Tag</t>
  </si>
  <si>
    <t>Anschaffungskosten Klebeband-Gerät</t>
  </si>
  <si>
    <t>Anschaffungskosten Heftgerät</t>
  </si>
  <si>
    <t>Anzahl Kartons</t>
  </si>
  <si>
    <t>Annahmen:</t>
  </si>
  <si>
    <t xml:space="preserve"> = einzugebende Werte</t>
  </si>
  <si>
    <t>Preis pro Rolle Klebeband</t>
  </si>
  <si>
    <t>Kostenvergleich Kleben vs. Heften für Faltkarton</t>
  </si>
  <si>
    <t>durchschnittliches Gewicht</t>
  </si>
  <si>
    <r>
      <rPr>
        <b/>
        <sz val="12"/>
        <color theme="1"/>
        <rFont val="Calibri"/>
        <family val="2"/>
        <scheme val="minor"/>
      </rPr>
      <t>Preis pro 1.000  Klammern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9.5"/>
        <color theme="1"/>
        <rFont val="Calibri"/>
        <family val="2"/>
        <scheme val="minor"/>
      </rPr>
      <t>bei untersch. Klammern -&gt; Mischkalkulation</t>
    </r>
  </si>
  <si>
    <t>L (max. 800)</t>
  </si>
  <si>
    <t>B (max. 800)</t>
  </si>
  <si>
    <t>mm</t>
  </si>
  <si>
    <t>Stück</t>
  </si>
  <si>
    <t>Benötigte Menge Klebeband</t>
  </si>
  <si>
    <t>Unempfindlichkeit gegenüber längeren Lagerungszeiten</t>
  </si>
  <si>
    <t>Abfallvolumen und Recycelbarkeit</t>
  </si>
  <si>
    <t>Manipulierbarkeit / Verschluss-Festigkeit</t>
  </si>
  <si>
    <t>Unempfindlichkeit gegenüber Schmutz/Feuchtigkeit/Hitze/Kälte</t>
  </si>
  <si>
    <t>Wie wichtig sind Ihnen diese zusätzlichen Anforderungen an den Kartonverschluss:</t>
  </si>
  <si>
    <t>empfohlener Verschluss</t>
  </si>
  <si>
    <t>Kostentransparenz / versteckte Kosten</t>
  </si>
  <si>
    <t>Kosten Heften</t>
  </si>
  <si>
    <t>Kosten Kleben</t>
  </si>
  <si>
    <t>Auf schmutzigen oder feuchten Untergrund kann kein Klebeband seine volle Klebekraft annähernd entfalten; sind die Bedingungen in Ihrem Versandbereich stets optimal? Die meisten Klebebänder reagieren sehr empfindlich auf Temperaturschwankungen. Kennen Sie die Temperaturschwankungen in Paketzusteller-PKWs?</t>
  </si>
  <si>
    <t>Die meisten Klebebänder verlieren nach einigen Monaten Lagerzeit einen beachtlichen Teil ihrer Klebekraft.</t>
  </si>
  <si>
    <t>Ein durchgehender Heftverschluss stellt einen Plombierungseffekt dar; Die Manipulation wird sichtbar, da die Klammer nicht wieder in die Ursprungsform zurückgestellt werden kann.</t>
  </si>
  <si>
    <t>Das Abfallvolumen von Klebeband ist ca. 40-mal höher als beim Heften; der Recyclingprozess der Heftklammer ist umweltverträglich und unendlich wiederholbar.</t>
  </si>
  <si>
    <r>
      <t xml:space="preserve">Zum Klebeband: Breite mind. 50 mm, Stärke 65 </t>
    </r>
    <r>
      <rPr>
        <sz val="11"/>
        <color theme="1"/>
        <rFont val="Calibri"/>
        <family val="2"/>
      </rPr>
      <t>µ, Verschluss des Kartons über Längsseite (ab Übergröße wird entlang der Breite zusätzlich verklebt bzw. doppelt verklebt. Beim Heften werden zusätzliche Klammern gesetzt)</t>
    </r>
  </si>
  <si>
    <t>zeitlicher Aufwand wird außer Acht gelassen; Aufwand ist aber bei beiden Varianten in etwa gleich; umso größer jedoch der Karton wird, desto ergonomischer und einfacher wird für den Anwender der Heftverschluss.
Klebebandverbrauch wird "fließend" gerechnet; beim Heften wird ab 16 kg bzw. 21 kg oder besonderer Länge sprunghaft durch zusätzliche Klammern verstärkt; Klebeband-Verbrauch und Anzahl der Klammern pro Karton wurden durch Praxis-Erhebungen unterlegt.</t>
  </si>
  <si>
    <t>Die Anzahl der benötigten Klammern lässt sich optisch eindeutig überprüfen und als Handlungsvorgabe weitergeben. Die Anzahl von gelieferten Klammern ist kontrollierbar. Bei Klebeband wird durch Doppel- und Dreifachverklebung eine Verbrauchskontrolle schwierig. Die tatsächlich aufgerollten Meter pro Rolle sind mit der Vorgabe kaum abzugleichen.</t>
  </si>
  <si>
    <t>Welche Vorteile sind für Sie entscheidend?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</si>
</sst>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4"/>
      <color theme="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0" xfId="0" applyFont="1"/>
    <xf numFmtId="0" fontId="0" fillId="2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4" borderId="1" xfId="0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4" fontId="4" fillId="4" borderId="1" xfId="0" applyNumberFormat="1" applyFont="1" applyFill="1" applyBorder="1" applyProtection="1">
      <protection locked="0"/>
    </xf>
    <xf numFmtId="0" fontId="12" fillId="0" borderId="0" xfId="0" applyFont="1"/>
    <xf numFmtId="0" fontId="0" fillId="5" borderId="0" xfId="0" applyFill="1"/>
    <xf numFmtId="0" fontId="0" fillId="3" borderId="0" xfId="0" applyFill="1"/>
    <xf numFmtId="0" fontId="12" fillId="0" borderId="0" xfId="0" applyFont="1" applyProtection="1">
      <protection locked="0" hidden="1"/>
    </xf>
    <xf numFmtId="165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165" fontId="5" fillId="0" borderId="0" xfId="0" applyNumberFormat="1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14" fillId="5" borderId="0" xfId="0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0" fillId="4" borderId="1" xfId="0" applyFill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Fill="1" applyAlignment="1" applyProtection="1">
      <alignment horizontal="right"/>
      <protection hidden="1"/>
    </xf>
    <xf numFmtId="49" fontId="4" fillId="0" borderId="0" xfId="0" applyNumberFormat="1" applyFont="1" applyProtection="1"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Kostenvergleich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Tabelle1!$B$35</c:f>
              <c:strCache>
                <c:ptCount val="1"/>
                <c:pt idx="0">
                  <c:v>Kosten Heften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Tabelle1!$A$36:$A$44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Tabelle1!$B$36:$B$44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Tabelle1!$C$35</c:f>
              <c:strCache>
                <c:ptCount val="1"/>
                <c:pt idx="0">
                  <c:v>Kosten Kleben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Tabelle1!$A$36:$A$44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Tabelle1!$C$36:$C$44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3936"/>
        <c:axId val="94345856"/>
      </c:lineChart>
      <c:catAx>
        <c:axId val="94343936"/>
        <c:scaling>
          <c:orientation val="minMax"/>
        </c:scaling>
        <c:delete val="0"/>
        <c:axPos val="b"/>
        <c:title>
          <c:tx>
            <c:rich>
              <a:bodyPr anchor="ctr" anchorCtr="1"/>
              <a:lstStyle/>
              <a:p>
                <a:pPr>
                  <a:defRPr sz="1400"/>
                </a:pPr>
                <a:r>
                  <a:rPr lang="en-US" sz="1400"/>
                  <a:t>Anzahl Kartons/Zeitrahmen</a:t>
                </a:r>
              </a:p>
            </c:rich>
          </c:tx>
          <c:layout>
            <c:manualLayout>
              <c:xMode val="edge"/>
              <c:yMode val="edge"/>
              <c:x val="0.38483421541186247"/>
              <c:y val="0.9384629272499819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94345856"/>
        <c:crosses val="autoZero"/>
        <c:auto val="1"/>
        <c:lblAlgn val="ctr"/>
        <c:lblOffset val="100"/>
        <c:tickLblSkip val="1"/>
        <c:tickMarkSkip val="100"/>
        <c:noMultiLvlLbl val="0"/>
      </c:catAx>
      <c:valAx>
        <c:axId val="9434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Kosten in €</a:t>
                </a:r>
              </a:p>
            </c:rich>
          </c:tx>
          <c:layout/>
          <c:overlay val="0"/>
        </c:title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94343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83727467613339"/>
          <c:y val="0"/>
          <c:w val="0.24130923169983284"/>
          <c:h val="0.12387444537161103"/>
        </c:manualLayout>
      </c:layout>
      <c:overlay val="1"/>
      <c:txPr>
        <a:bodyPr/>
        <a:lstStyle/>
        <a:p>
          <a:pPr>
            <a:defRPr sz="1050" b="1"/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glow rad="127000">
        <a:schemeClr val="bg1"/>
      </a:glow>
    </a:effectLst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K$52" noThreeD="1"/>
</file>

<file path=xl/ctrlProps/ctrlProp10.xml><?xml version="1.0" encoding="utf-8"?>
<formControlPr xmlns="http://schemas.microsoft.com/office/spreadsheetml/2009/9/main" objectType="CheckBox" fmlaLink="$K$61" lockText="1" noThreeD="1"/>
</file>

<file path=xl/ctrlProps/ctrlProp2.xml><?xml version="1.0" encoding="utf-8"?>
<formControlPr xmlns="http://schemas.microsoft.com/office/spreadsheetml/2009/9/main" objectType="CheckBox" fmlaLink="$L$55" lockText="1" noThreeD="1"/>
</file>

<file path=xl/ctrlProps/ctrlProp3.xml><?xml version="1.0" encoding="utf-8"?>
<formControlPr xmlns="http://schemas.microsoft.com/office/spreadsheetml/2009/9/main" objectType="CheckBox" fmlaLink="$K$55" noThreeD="1"/>
</file>

<file path=xl/ctrlProps/ctrlProp4.xml><?xml version="1.0" encoding="utf-8"?>
<formControlPr xmlns="http://schemas.microsoft.com/office/spreadsheetml/2009/9/main" objectType="CheckBox" fmlaLink="$L$52" lockText="1" noThreeD="1"/>
</file>

<file path=xl/ctrlProps/ctrlProp5.xml><?xml version="1.0" encoding="utf-8"?>
<formControlPr xmlns="http://schemas.microsoft.com/office/spreadsheetml/2009/9/main" objectType="CheckBox" fmlaLink="$L$64" lockText="1" noThreeD="1"/>
</file>

<file path=xl/ctrlProps/ctrlProp6.xml><?xml version="1.0" encoding="utf-8"?>
<formControlPr xmlns="http://schemas.microsoft.com/office/spreadsheetml/2009/9/main" objectType="CheckBox" fmlaLink="$K$64" lockText="1" noThreeD="1"/>
</file>

<file path=xl/ctrlProps/ctrlProp7.xml><?xml version="1.0" encoding="utf-8"?>
<formControlPr xmlns="http://schemas.microsoft.com/office/spreadsheetml/2009/9/main" objectType="CheckBox" fmlaLink="$L$58" lockText="1" noThreeD="1"/>
</file>

<file path=xl/ctrlProps/ctrlProp8.xml><?xml version="1.0" encoding="utf-8"?>
<formControlPr xmlns="http://schemas.microsoft.com/office/spreadsheetml/2009/9/main" objectType="CheckBox" fmlaLink="$K$58" lockText="1" noThreeD="1"/>
</file>

<file path=xl/ctrlProps/ctrlProp9.xml><?xml version="1.0" encoding="utf-8"?>
<formControlPr xmlns="http://schemas.microsoft.com/office/spreadsheetml/2009/9/main" objectType="CheckBox" fmlaLink="$L$61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369093</xdr:colOff>
      <xdr:row>21</xdr:row>
      <xdr:rowOff>130969</xdr:rowOff>
    </xdr:from>
    <xdr:to>
      <xdr:col>11</xdr:col>
      <xdr:colOff>154781</xdr:colOff>
      <xdr:row>43</xdr:row>
      <xdr:rowOff>178594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249820</xdr:colOff>
      <xdr:row>41</xdr:row>
      <xdr:rowOff>68015</xdr:rowOff>
    </xdr:from>
    <xdr:ext cx="425437" cy="233205"/>
    <xdr:sp macro="" textlink="">
      <xdr:nvSpPr>
        <xdr:cNvPr id="9" name="Textfeld 8"/>
        <xdr:cNvSpPr txBox="1"/>
      </xdr:nvSpPr>
      <xdr:spPr>
        <a:xfrm>
          <a:off x="5976726" y="9188203"/>
          <a:ext cx="42543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(Tag)</a:t>
          </a:r>
        </a:p>
      </xdr:txBody>
    </xdr:sp>
    <xdr:clientData/>
  </xdr:oneCellAnchor>
  <xdr:oneCellAnchor>
    <xdr:from>
      <xdr:col>5</xdr:col>
      <xdr:colOff>33558</xdr:colOff>
      <xdr:row>41</xdr:row>
      <xdr:rowOff>89902</xdr:rowOff>
    </xdr:from>
    <xdr:ext cx="591572" cy="233205"/>
    <xdr:sp macro="" textlink="">
      <xdr:nvSpPr>
        <xdr:cNvPr id="10" name="Textfeld 9"/>
        <xdr:cNvSpPr txBox="1"/>
      </xdr:nvSpPr>
      <xdr:spPr>
        <a:xfrm>
          <a:off x="6522464" y="9210090"/>
          <a:ext cx="59157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(Woche)</a:t>
          </a:r>
        </a:p>
      </xdr:txBody>
    </xdr:sp>
    <xdr:clientData/>
  </xdr:oneCellAnchor>
  <xdr:oneCellAnchor>
    <xdr:from>
      <xdr:col>5</xdr:col>
      <xdr:colOff>670938</xdr:colOff>
      <xdr:row>41</xdr:row>
      <xdr:rowOff>68014</xdr:rowOff>
    </xdr:from>
    <xdr:ext cx="578492" cy="233205"/>
    <xdr:sp macro="" textlink="">
      <xdr:nvSpPr>
        <xdr:cNvPr id="11" name="Textfeld 10"/>
        <xdr:cNvSpPr txBox="1"/>
      </xdr:nvSpPr>
      <xdr:spPr>
        <a:xfrm>
          <a:off x="7159844" y="9188202"/>
          <a:ext cx="57849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(Monat)</a:t>
          </a:r>
        </a:p>
      </xdr:txBody>
    </xdr:sp>
    <xdr:clientData/>
  </xdr:oneCellAnchor>
  <xdr:oneCellAnchor>
    <xdr:from>
      <xdr:col>7</xdr:col>
      <xdr:colOff>435602</xdr:colOff>
      <xdr:row>41</xdr:row>
      <xdr:rowOff>68016</xdr:rowOff>
    </xdr:from>
    <xdr:ext cx="454804" cy="233205"/>
    <xdr:sp macro="" textlink="">
      <xdr:nvSpPr>
        <xdr:cNvPr id="12" name="Textfeld 11"/>
        <xdr:cNvSpPr txBox="1"/>
      </xdr:nvSpPr>
      <xdr:spPr>
        <a:xfrm>
          <a:off x="8448508" y="9188204"/>
          <a:ext cx="45480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(Jahr)</a:t>
          </a:r>
        </a:p>
      </xdr:txBody>
    </xdr:sp>
    <xdr:clientData/>
  </xdr:oneCellAnchor>
  <xdr:oneCellAnchor>
    <xdr:from>
      <xdr:col>8</xdr:col>
      <xdr:colOff>92075</xdr:colOff>
      <xdr:row>41</xdr:row>
      <xdr:rowOff>68016</xdr:rowOff>
    </xdr:from>
    <xdr:ext cx="597471" cy="233205"/>
    <xdr:sp macro="" textlink="">
      <xdr:nvSpPr>
        <xdr:cNvPr id="13" name="Textfeld 12"/>
        <xdr:cNvSpPr txBox="1"/>
      </xdr:nvSpPr>
      <xdr:spPr>
        <a:xfrm>
          <a:off x="8997950" y="9188204"/>
          <a:ext cx="59747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(2 Jahre)</a:t>
          </a:r>
        </a:p>
      </xdr:txBody>
    </xdr:sp>
    <xdr:clientData/>
  </xdr:oneCellAnchor>
  <xdr:oneCellAnchor>
    <xdr:from>
      <xdr:col>6</xdr:col>
      <xdr:colOff>435254</xdr:colOff>
      <xdr:row>41</xdr:row>
      <xdr:rowOff>70902</xdr:rowOff>
    </xdr:from>
    <xdr:ext cx="794256" cy="233205"/>
    <xdr:sp macro="" textlink="">
      <xdr:nvSpPr>
        <xdr:cNvPr id="14" name="Textfeld 13"/>
        <xdr:cNvSpPr txBox="1"/>
      </xdr:nvSpPr>
      <xdr:spPr>
        <a:xfrm>
          <a:off x="7686160" y="9191090"/>
          <a:ext cx="79425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(halbes Jahr)</a:t>
          </a:r>
        </a:p>
      </xdr:txBody>
    </xdr:sp>
    <xdr:clientData/>
  </xdr:oneCellAnchor>
  <xdr:oneCellAnchor>
    <xdr:from>
      <xdr:col>8</xdr:col>
      <xdr:colOff>731307</xdr:colOff>
      <xdr:row>41</xdr:row>
      <xdr:rowOff>76459</xdr:rowOff>
    </xdr:from>
    <xdr:ext cx="597471" cy="233205"/>
    <xdr:sp macro="" textlink="">
      <xdr:nvSpPr>
        <xdr:cNvPr id="15" name="Textfeld 14"/>
        <xdr:cNvSpPr txBox="1"/>
      </xdr:nvSpPr>
      <xdr:spPr>
        <a:xfrm>
          <a:off x="9637182" y="9196647"/>
          <a:ext cx="59747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(3 Jahre)</a:t>
          </a:r>
        </a:p>
      </xdr:txBody>
    </xdr:sp>
    <xdr:clientData/>
  </xdr:oneCellAnchor>
  <xdr:twoCellAnchor editAs="oneCell">
    <xdr:from>
      <xdr:col>5</xdr:col>
      <xdr:colOff>757237</xdr:colOff>
      <xdr:row>8</xdr:row>
      <xdr:rowOff>200621</xdr:rowOff>
    </xdr:from>
    <xdr:to>
      <xdr:col>7</xdr:col>
      <xdr:colOff>738188</xdr:colOff>
      <xdr:row>14</xdr:row>
      <xdr:rowOff>85698</xdr:rowOff>
    </xdr:to>
    <xdr:pic>
      <xdr:nvPicPr>
        <xdr:cNvPr id="17" name="Grafik 16" descr="H-Verschlus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5587" b="97765" l="962" r="9807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143" y="2617590"/>
          <a:ext cx="1504951" cy="1301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735575</xdr:colOff>
      <xdr:row>8</xdr:row>
      <xdr:rowOff>154799</xdr:rowOff>
    </xdr:from>
    <xdr:ext cx="1385700" cy="374077"/>
    <xdr:sp macro="" textlink="">
      <xdr:nvSpPr>
        <xdr:cNvPr id="19" name="Textfeld 18"/>
        <xdr:cNvSpPr txBox="1"/>
      </xdr:nvSpPr>
      <xdr:spPr>
        <a:xfrm>
          <a:off x="8748481" y="2571768"/>
          <a:ext cx="1385700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/>
            <a:t>H-Verschluss</a:t>
          </a:r>
        </a:p>
        <a:p>
          <a:r>
            <a:rPr lang="de-DE" sz="900"/>
            <a:t>Verschlusslasche 100 mm</a:t>
          </a:r>
        </a:p>
      </xdr:txBody>
    </xdr:sp>
    <xdr:clientData/>
  </xdr:oneCellAnchor>
  <xdr:oneCellAnchor>
    <xdr:from>
      <xdr:col>6</xdr:col>
      <xdr:colOff>399545</xdr:colOff>
      <xdr:row>7</xdr:row>
      <xdr:rowOff>103207</xdr:rowOff>
    </xdr:from>
    <xdr:ext cx="2222853" cy="264560"/>
    <xdr:sp macro="" textlink="">
      <xdr:nvSpPr>
        <xdr:cNvPr id="20" name="Textfeld 19"/>
        <xdr:cNvSpPr txBox="1"/>
      </xdr:nvSpPr>
      <xdr:spPr>
        <a:xfrm>
          <a:off x="7650451" y="2305863"/>
          <a:ext cx="22228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durchschnitlicher Verpackungsweg</a:t>
          </a:r>
        </a:p>
      </xdr:txBody>
    </xdr:sp>
    <xdr:clientData/>
  </xdr:oneCellAnchor>
  <xdr:oneCellAnchor>
    <xdr:from>
      <xdr:col>5</xdr:col>
      <xdr:colOff>498742</xdr:colOff>
      <xdr:row>15</xdr:row>
      <xdr:rowOff>123047</xdr:rowOff>
    </xdr:from>
    <xdr:ext cx="1458476" cy="374077"/>
    <xdr:sp macro="" textlink="">
      <xdr:nvSpPr>
        <xdr:cNvPr id="23" name="Textfeld 22"/>
        <xdr:cNvSpPr txBox="1"/>
      </xdr:nvSpPr>
      <xdr:spPr>
        <a:xfrm>
          <a:off x="6987648" y="4159266"/>
          <a:ext cx="145847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/>
            <a:t>Verschluss mit 8 Klammern</a:t>
          </a:r>
        </a:p>
        <a:p>
          <a:r>
            <a:rPr lang="de-DE" sz="900"/>
            <a:t>4xBoden</a:t>
          </a:r>
          <a:r>
            <a:rPr lang="de-DE" sz="900" baseline="0"/>
            <a:t> und 4xDeckel</a:t>
          </a:r>
          <a:endParaRPr lang="de-DE" sz="900"/>
        </a:p>
      </xdr:txBody>
    </xdr:sp>
    <xdr:clientData/>
  </xdr:oneCellAnchor>
  <xdr:twoCellAnchor>
    <xdr:from>
      <xdr:col>8</xdr:col>
      <xdr:colOff>659091</xdr:colOff>
      <xdr:row>19</xdr:row>
      <xdr:rowOff>120222</xdr:rowOff>
    </xdr:from>
    <xdr:to>
      <xdr:col>8</xdr:col>
      <xdr:colOff>863113</xdr:colOff>
      <xdr:row>19</xdr:row>
      <xdr:rowOff>171340</xdr:rowOff>
    </xdr:to>
    <xdr:cxnSp macro="">
      <xdr:nvCxnSpPr>
        <xdr:cNvPr id="31" name="Gerade Verbindung 30"/>
        <xdr:cNvCxnSpPr/>
      </xdr:nvCxnSpPr>
      <xdr:spPr>
        <a:xfrm>
          <a:off x="9564966" y="5216097"/>
          <a:ext cx="204022" cy="51118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309565</xdr:colOff>
      <xdr:row>15</xdr:row>
      <xdr:rowOff>47641</xdr:rowOff>
    </xdr:from>
    <xdr:ext cx="1807674" cy="514949"/>
    <xdr:sp macro="" textlink="">
      <xdr:nvSpPr>
        <xdr:cNvPr id="32" name="Textfeld 31"/>
        <xdr:cNvSpPr txBox="1"/>
      </xdr:nvSpPr>
      <xdr:spPr>
        <a:xfrm>
          <a:off x="10084596" y="4083860"/>
          <a:ext cx="180767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/>
            <a:t>Verschluss mit bis zu 14 Klammern</a:t>
          </a:r>
        </a:p>
        <a:p>
          <a:r>
            <a:rPr lang="de-DE" sz="900"/>
            <a:t>8xBoden</a:t>
          </a:r>
          <a:r>
            <a:rPr lang="de-DE" sz="900" baseline="0"/>
            <a:t>  (4x zusätzlich)</a:t>
          </a:r>
        </a:p>
        <a:p>
          <a:r>
            <a:rPr lang="de-DE" sz="900" baseline="0"/>
            <a:t>und 6xDeckel (2x zusätzlich)</a:t>
          </a:r>
          <a:endParaRPr lang="de-DE" sz="900"/>
        </a:p>
      </xdr:txBody>
    </xdr:sp>
    <xdr:clientData/>
  </xdr:oneCellAnchor>
  <xdr:twoCellAnchor>
    <xdr:from>
      <xdr:col>4</xdr:col>
      <xdr:colOff>24346</xdr:colOff>
      <xdr:row>15</xdr:row>
      <xdr:rowOff>70132</xdr:rowOff>
    </xdr:from>
    <xdr:to>
      <xdr:col>5</xdr:col>
      <xdr:colOff>510644</xdr:colOff>
      <xdr:row>19</xdr:row>
      <xdr:rowOff>169349</xdr:rowOff>
    </xdr:to>
    <xdr:grpSp>
      <xdr:nvGrpSpPr>
        <xdr:cNvPr id="4" name="Gruppieren 3"/>
        <xdr:cNvGrpSpPr/>
      </xdr:nvGrpSpPr>
      <xdr:grpSpPr>
        <a:xfrm>
          <a:off x="5751252" y="4106351"/>
          <a:ext cx="1248298" cy="885029"/>
          <a:chOff x="5834594" y="5106460"/>
          <a:chExt cx="1248298" cy="896936"/>
        </a:xfrm>
      </xdr:grpSpPr>
      <xdr:pic>
        <xdr:nvPicPr>
          <xdr:cNvPr id="21" name="Picture 2" descr="P:\Bilder\DVD Doetsch\Katalogbilder 2005\Seite 2\0201-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34594" y="5106460"/>
            <a:ext cx="1248298" cy="8969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39" name="Gerade Verbindung 38"/>
          <xdr:cNvCxnSpPr/>
        </xdr:nvCxnSpPr>
        <xdr:spPr>
          <a:xfrm>
            <a:off x="6691409" y="5548315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40" name="Gerade Verbindung 39"/>
          <xdr:cNvCxnSpPr/>
        </xdr:nvCxnSpPr>
        <xdr:spPr>
          <a:xfrm>
            <a:off x="6572264" y="5619751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41" name="Gerade Verbindung 40"/>
          <xdr:cNvCxnSpPr/>
        </xdr:nvCxnSpPr>
        <xdr:spPr>
          <a:xfrm>
            <a:off x="6072212" y="5798341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42" name="Gerade Verbindung 41"/>
          <xdr:cNvCxnSpPr/>
        </xdr:nvCxnSpPr>
        <xdr:spPr>
          <a:xfrm>
            <a:off x="6191272" y="5750717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</xdr:grpSp>
    <xdr:clientData/>
  </xdr:twoCellAnchor>
  <xdr:twoCellAnchor>
    <xdr:from>
      <xdr:col>7</xdr:col>
      <xdr:colOff>484191</xdr:colOff>
      <xdr:row>15</xdr:row>
      <xdr:rowOff>59547</xdr:rowOff>
    </xdr:from>
    <xdr:to>
      <xdr:col>9</xdr:col>
      <xdr:colOff>292647</xdr:colOff>
      <xdr:row>20</xdr:row>
      <xdr:rowOff>14390</xdr:rowOff>
    </xdr:to>
    <xdr:grpSp>
      <xdr:nvGrpSpPr>
        <xdr:cNvPr id="52" name="Gruppieren 51"/>
        <xdr:cNvGrpSpPr/>
      </xdr:nvGrpSpPr>
      <xdr:grpSpPr>
        <a:xfrm>
          <a:off x="8497097" y="4095766"/>
          <a:ext cx="1570581" cy="978780"/>
          <a:chOff x="8580439" y="5095875"/>
          <a:chExt cx="1570581" cy="954968"/>
        </a:xfrm>
      </xdr:grpSpPr>
      <xdr:pic>
        <xdr:nvPicPr>
          <xdr:cNvPr id="25" name="Picture 2" descr="P:\Bilder\DVD Doetsch\Katalogbilder 2005\Seite 2\0201-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0439" y="5095875"/>
            <a:ext cx="1570581" cy="9549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33" name="Gerade Verbindung 32"/>
          <xdr:cNvCxnSpPr/>
        </xdr:nvCxnSpPr>
        <xdr:spPr>
          <a:xfrm>
            <a:off x="8941643" y="5822153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34" name="Gerade Verbindung 33"/>
          <xdr:cNvCxnSpPr/>
        </xdr:nvCxnSpPr>
        <xdr:spPr>
          <a:xfrm>
            <a:off x="9679815" y="5595939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36" name="Gerade Verbindung 35"/>
          <xdr:cNvCxnSpPr/>
        </xdr:nvCxnSpPr>
        <xdr:spPr>
          <a:xfrm>
            <a:off x="9513147" y="5643563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38" name="Gerade Verbindung 37"/>
          <xdr:cNvCxnSpPr/>
        </xdr:nvCxnSpPr>
        <xdr:spPr>
          <a:xfrm>
            <a:off x="9084515" y="5774529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43" name="Gerade Verbindung 42"/>
          <xdr:cNvCxnSpPr/>
        </xdr:nvCxnSpPr>
        <xdr:spPr>
          <a:xfrm>
            <a:off x="9929825" y="5607845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44" name="Gerade Verbindung 43"/>
          <xdr:cNvCxnSpPr/>
        </xdr:nvCxnSpPr>
        <xdr:spPr>
          <a:xfrm>
            <a:off x="9501209" y="5488785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46" name="Gerade Verbindung 45"/>
          <xdr:cNvCxnSpPr/>
        </xdr:nvCxnSpPr>
        <xdr:spPr>
          <a:xfrm>
            <a:off x="8679695" y="5774529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47" name="Gerade Verbindung 46"/>
          <xdr:cNvCxnSpPr/>
        </xdr:nvCxnSpPr>
        <xdr:spPr>
          <a:xfrm>
            <a:off x="9132139" y="5941217"/>
            <a:ext cx="120814" cy="51118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50" name="Gerade Verbindung 49"/>
          <xdr:cNvCxnSpPr/>
        </xdr:nvCxnSpPr>
        <xdr:spPr>
          <a:xfrm>
            <a:off x="9013063" y="5369725"/>
            <a:ext cx="216000" cy="83344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  <xdr:cxnSp macro="">
        <xdr:nvCxnSpPr>
          <xdr:cNvPr id="51" name="Gerade Verbindung 50"/>
          <xdr:cNvCxnSpPr/>
        </xdr:nvCxnSpPr>
        <xdr:spPr>
          <a:xfrm rot="-240000">
            <a:off x="9382125" y="5262563"/>
            <a:ext cx="227930" cy="83352"/>
          </a:xfrm>
          <a:prstGeom prst="line">
            <a:avLst/>
          </a:prstGeom>
          <a:noFill/>
          <a:ln w="12700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xdr:spPr>
      </xdr:cxnSp>
    </xdr:grpSp>
    <xdr:clientData/>
  </xdr:twoCellAnchor>
  <xdr:twoCellAnchor editAs="oneCell">
    <xdr:from>
      <xdr:col>10</xdr:col>
      <xdr:colOff>225972</xdr:colOff>
      <xdr:row>1</xdr:row>
      <xdr:rowOff>130181</xdr:rowOff>
    </xdr:from>
    <xdr:to>
      <xdr:col>11</xdr:col>
      <xdr:colOff>571500</xdr:colOff>
      <xdr:row>6</xdr:row>
      <xdr:rowOff>108342</xdr:rowOff>
    </xdr:to>
    <xdr:pic>
      <xdr:nvPicPr>
        <xdr:cNvPr id="48" name="Picture 2" descr="P:\Vorlagen\Logos-Embleme\MG Logo blau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003" y="1106494"/>
          <a:ext cx="1107528" cy="99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83314</xdr:colOff>
      <xdr:row>0</xdr:row>
      <xdr:rowOff>559589</xdr:rowOff>
    </xdr:from>
    <xdr:to>
      <xdr:col>8</xdr:col>
      <xdr:colOff>783762</xdr:colOff>
      <xdr:row>0</xdr:row>
      <xdr:rowOff>839794</xdr:rowOff>
    </xdr:to>
    <xdr:sp macro="" textlink="">
      <xdr:nvSpPr>
        <xdr:cNvPr id="45" name="Rechteck 44"/>
        <xdr:cNvSpPr/>
      </xdr:nvSpPr>
      <xdr:spPr>
        <a:xfrm>
          <a:off x="8989189" y="559589"/>
          <a:ext cx="700448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9pPr>
        </a:lstStyle>
        <a:p>
          <a:pPr marL="180975" indent="-180975">
            <a:buFont typeface="Wingdings 2" pitchFamily="18" charset="2"/>
            <a:buChar char="R"/>
          </a:pPr>
          <a:r>
            <a:rPr lang="de-DE" sz="1200">
              <a:solidFill>
                <a:sysClr val="window" lastClr="FFFFFF"/>
              </a:solidFill>
            </a:rPr>
            <a:t>stabil</a:t>
          </a:r>
        </a:p>
      </xdr:txBody>
    </xdr:sp>
    <xdr:clientData/>
  </xdr:twoCellAnchor>
  <xdr:twoCellAnchor>
    <xdr:from>
      <xdr:col>8</xdr:col>
      <xdr:colOff>84956</xdr:colOff>
      <xdr:row>0</xdr:row>
      <xdr:rowOff>761460</xdr:rowOff>
    </xdr:from>
    <xdr:to>
      <xdr:col>10</xdr:col>
      <xdr:colOff>82964</xdr:colOff>
      <xdr:row>1</xdr:row>
      <xdr:rowOff>112977</xdr:rowOff>
    </xdr:to>
    <xdr:sp macro="" textlink="">
      <xdr:nvSpPr>
        <xdr:cNvPr id="49" name="Rechteck 48"/>
        <xdr:cNvSpPr/>
      </xdr:nvSpPr>
      <xdr:spPr>
        <a:xfrm>
          <a:off x="8990831" y="761460"/>
          <a:ext cx="1629164" cy="3754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9pPr>
        </a:lstStyle>
        <a:p>
          <a:pPr marL="180975" indent="-180975">
            <a:buFont typeface="Wingdings 2" pitchFamily="18" charset="2"/>
            <a:buChar char="R"/>
          </a:pPr>
          <a:r>
            <a:rPr lang="de-DE" sz="1200">
              <a:solidFill>
                <a:sysClr val="window" lastClr="FFFFFF"/>
              </a:solidFill>
            </a:rPr>
            <a:t>manipulationssicher</a:t>
          </a:r>
        </a:p>
      </xdr:txBody>
    </xdr:sp>
    <xdr:clientData/>
  </xdr:twoCellAnchor>
  <xdr:twoCellAnchor>
    <xdr:from>
      <xdr:col>8</xdr:col>
      <xdr:colOff>858390</xdr:colOff>
      <xdr:row>0</xdr:row>
      <xdr:rowOff>573301</xdr:rowOff>
    </xdr:from>
    <xdr:to>
      <xdr:col>10</xdr:col>
      <xdr:colOff>45984</xdr:colOff>
      <xdr:row>0</xdr:row>
      <xdr:rowOff>853506</xdr:rowOff>
    </xdr:to>
    <xdr:sp macro="" textlink="">
      <xdr:nvSpPr>
        <xdr:cNvPr id="53" name="Rechteck 52"/>
        <xdr:cNvSpPr/>
      </xdr:nvSpPr>
      <xdr:spPr>
        <a:xfrm>
          <a:off x="9764265" y="573301"/>
          <a:ext cx="818750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9pPr>
        </a:lstStyle>
        <a:p>
          <a:pPr marL="180975" indent="-180975">
            <a:buFont typeface="Wingdings 2" pitchFamily="18" charset="2"/>
            <a:buChar char="R"/>
          </a:pPr>
          <a:r>
            <a:rPr lang="de-DE" sz="1200">
              <a:solidFill>
                <a:sysClr val="window" lastClr="FFFFFF"/>
              </a:solidFill>
            </a:rPr>
            <a:t>flexibel</a:t>
          </a:r>
        </a:p>
      </xdr:txBody>
    </xdr:sp>
    <xdr:clientData/>
  </xdr:twoCellAnchor>
  <xdr:twoCellAnchor>
    <xdr:from>
      <xdr:col>10</xdr:col>
      <xdr:colOff>55630</xdr:colOff>
      <xdr:row>0</xdr:row>
      <xdr:rowOff>574204</xdr:rowOff>
    </xdr:from>
    <xdr:to>
      <xdr:col>11</xdr:col>
      <xdr:colOff>504924</xdr:colOff>
      <xdr:row>0</xdr:row>
      <xdr:rowOff>854409</xdr:rowOff>
    </xdr:to>
    <xdr:sp macro="" textlink="">
      <xdr:nvSpPr>
        <xdr:cNvPr id="54" name="Rechteck 53"/>
        <xdr:cNvSpPr/>
      </xdr:nvSpPr>
      <xdr:spPr>
        <a:xfrm>
          <a:off x="10592661" y="574204"/>
          <a:ext cx="1211294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9pPr>
        </a:lstStyle>
        <a:p>
          <a:pPr marL="180975" indent="-180975">
            <a:buFont typeface="Wingdings 2" pitchFamily="18" charset="2"/>
            <a:buChar char="R"/>
            <a:tabLst>
              <a:tab pos="180975" algn="l"/>
            </a:tabLst>
          </a:pPr>
          <a:r>
            <a:rPr lang="de-DE" sz="1200">
              <a:solidFill>
                <a:sysClr val="window" lastClr="FFFFFF"/>
              </a:solidFill>
            </a:rPr>
            <a:t>wirtschaftlich</a:t>
          </a:r>
        </a:p>
      </xdr:txBody>
    </xdr:sp>
    <xdr:clientData/>
  </xdr:twoCellAnchor>
  <xdr:twoCellAnchor>
    <xdr:from>
      <xdr:col>10</xdr:col>
      <xdr:colOff>60972</xdr:colOff>
      <xdr:row>0</xdr:row>
      <xdr:rowOff>762501</xdr:rowOff>
    </xdr:from>
    <xdr:to>
      <xdr:col>11</xdr:col>
      <xdr:colOff>311622</xdr:colOff>
      <xdr:row>1</xdr:row>
      <xdr:rowOff>114018</xdr:rowOff>
    </xdr:to>
    <xdr:sp macro="" textlink="">
      <xdr:nvSpPr>
        <xdr:cNvPr id="55" name="Rechteck 54"/>
        <xdr:cNvSpPr/>
      </xdr:nvSpPr>
      <xdr:spPr>
        <a:xfrm>
          <a:off x="10598003" y="762501"/>
          <a:ext cx="1012650" cy="37545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9pPr>
        </a:lstStyle>
        <a:p>
          <a:pPr marL="180975" indent="-180975">
            <a:buFont typeface="Wingdings 2" pitchFamily="18" charset="2"/>
            <a:buChar char="R"/>
          </a:pPr>
          <a:r>
            <a:rPr lang="de-DE" sz="1200">
              <a:solidFill>
                <a:sysClr val="window" lastClr="FFFFFF"/>
              </a:solidFill>
            </a:rPr>
            <a:t>recycelbar</a:t>
          </a:r>
        </a:p>
      </xdr:txBody>
    </xdr:sp>
    <xdr:clientData/>
  </xdr:twoCellAnchor>
  <xdr:twoCellAnchor>
    <xdr:from>
      <xdr:col>8</xdr:col>
      <xdr:colOff>95240</xdr:colOff>
      <xdr:row>0</xdr:row>
      <xdr:rowOff>318723</xdr:rowOff>
    </xdr:from>
    <xdr:to>
      <xdr:col>11</xdr:col>
      <xdr:colOff>357175</xdr:colOff>
      <xdr:row>0</xdr:row>
      <xdr:rowOff>615920</xdr:rowOff>
    </xdr:to>
    <xdr:sp macro="" textlink="">
      <xdr:nvSpPr>
        <xdr:cNvPr id="56" name="Textfeld 6"/>
        <xdr:cNvSpPr txBox="1"/>
      </xdr:nvSpPr>
      <xdr:spPr>
        <a:xfrm>
          <a:off x="9001115" y="318723"/>
          <a:ext cx="2655091" cy="2971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9pPr>
        </a:lstStyle>
        <a:p>
          <a:r>
            <a:rPr lang="de-DE" sz="1400" b="1">
              <a:solidFill>
                <a:srgbClr val="FFB011"/>
              </a:solidFill>
              <a:latin typeface="Eras Medium ITC" pitchFamily="34" charset="0"/>
              <a:cs typeface="Consolas" pitchFamily="49" charset="0"/>
            </a:rPr>
            <a:t>…intelligent verbinden</a:t>
          </a:r>
        </a:p>
      </xdr:txBody>
    </xdr:sp>
    <xdr:clientData/>
  </xdr:twoCellAnchor>
  <xdr:twoCellAnchor>
    <xdr:from>
      <xdr:col>7</xdr:col>
      <xdr:colOff>452428</xdr:colOff>
      <xdr:row>0</xdr:row>
      <xdr:rowOff>0</xdr:rowOff>
    </xdr:from>
    <xdr:to>
      <xdr:col>9</xdr:col>
      <xdr:colOff>714366</xdr:colOff>
      <xdr:row>0</xdr:row>
      <xdr:rowOff>468013</xdr:rowOff>
    </xdr:to>
    <xdr:sp macro="" textlink="">
      <xdr:nvSpPr>
        <xdr:cNvPr id="58" name="Textfeld 10"/>
        <xdr:cNvSpPr txBox="1"/>
      </xdr:nvSpPr>
      <xdr:spPr>
        <a:xfrm>
          <a:off x="8465334" y="0"/>
          <a:ext cx="2024063" cy="46801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  <a:ea typeface=""/>
              <a:cs typeface=""/>
            </a:defRPr>
          </a:lvl9pPr>
        </a:lstStyle>
        <a:p>
          <a:pPr algn="ctr"/>
          <a:r>
            <a:rPr lang="de-DE" sz="2400" b="1">
              <a:solidFill>
                <a:sysClr val="window" lastClr="FFFFFF"/>
              </a:solidFill>
            </a:rPr>
            <a:t>Heften</a:t>
          </a:r>
        </a:p>
      </xdr:txBody>
    </xdr:sp>
    <xdr:clientData/>
  </xdr:twoCellAnchor>
  <xdr:twoCellAnchor editAs="oneCell">
    <xdr:from>
      <xdr:col>6</xdr:col>
      <xdr:colOff>506969</xdr:colOff>
      <xdr:row>0</xdr:row>
      <xdr:rowOff>313496</xdr:rowOff>
    </xdr:from>
    <xdr:to>
      <xdr:col>7</xdr:col>
      <xdr:colOff>416715</xdr:colOff>
      <xdr:row>0</xdr:row>
      <xdr:rowOff>679018</xdr:rowOff>
    </xdr:to>
    <xdr:pic>
      <xdr:nvPicPr>
        <xdr:cNvPr id="59" name="Grafik 5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94" b="17582"/>
        <a:stretch/>
      </xdr:blipFill>
      <xdr:spPr bwMode="auto">
        <a:xfrm rot="16200000">
          <a:off x="7910987" y="160384"/>
          <a:ext cx="365522" cy="6717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9</xdr:col>
      <xdr:colOff>428626</xdr:colOff>
      <xdr:row>41</xdr:row>
      <xdr:rowOff>71438</xdr:rowOff>
    </xdr:from>
    <xdr:ext cx="597471" cy="233205"/>
    <xdr:sp macro="" textlink="">
      <xdr:nvSpPr>
        <xdr:cNvPr id="57" name="Textfeld 56"/>
        <xdr:cNvSpPr txBox="1"/>
      </xdr:nvSpPr>
      <xdr:spPr>
        <a:xfrm>
          <a:off x="10203657" y="9191626"/>
          <a:ext cx="597471" cy="233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(4 Jahre)</a:t>
          </a:r>
        </a:p>
      </xdr:txBody>
    </xdr:sp>
    <xdr:clientData/>
  </xdr:oneCellAnchor>
  <xdr:oneCellAnchor>
    <xdr:from>
      <xdr:col>10</xdr:col>
      <xdr:colOff>285751</xdr:colOff>
      <xdr:row>41</xdr:row>
      <xdr:rowOff>59533</xdr:rowOff>
    </xdr:from>
    <xdr:ext cx="597471" cy="233205"/>
    <xdr:sp macro="" textlink="">
      <xdr:nvSpPr>
        <xdr:cNvPr id="60" name="Textfeld 59"/>
        <xdr:cNvSpPr txBox="1"/>
      </xdr:nvSpPr>
      <xdr:spPr>
        <a:xfrm>
          <a:off x="10822782" y="9179721"/>
          <a:ext cx="597471" cy="233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(5 Jahre)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50</xdr:row>
          <xdr:rowOff>57150</xdr:rowOff>
        </xdr:from>
        <xdr:to>
          <xdr:col>6</xdr:col>
          <xdr:colOff>180975</xdr:colOff>
          <xdr:row>52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unwichtig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53</xdr:row>
          <xdr:rowOff>57150</xdr:rowOff>
        </xdr:from>
        <xdr:to>
          <xdr:col>7</xdr:col>
          <xdr:colOff>695325</xdr:colOff>
          <xdr:row>55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53</xdr:row>
          <xdr:rowOff>57150</xdr:rowOff>
        </xdr:from>
        <xdr:to>
          <xdr:col>6</xdr:col>
          <xdr:colOff>180975</xdr:colOff>
          <xdr:row>55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unwichtig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50</xdr:row>
          <xdr:rowOff>66675</xdr:rowOff>
        </xdr:from>
        <xdr:to>
          <xdr:col>7</xdr:col>
          <xdr:colOff>695325</xdr:colOff>
          <xdr:row>52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62</xdr:row>
          <xdr:rowOff>47625</xdr:rowOff>
        </xdr:from>
        <xdr:to>
          <xdr:col>7</xdr:col>
          <xdr:colOff>695325</xdr:colOff>
          <xdr:row>64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62</xdr:row>
          <xdr:rowOff>47625</xdr:rowOff>
        </xdr:from>
        <xdr:to>
          <xdr:col>6</xdr:col>
          <xdr:colOff>180975</xdr:colOff>
          <xdr:row>64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unwichtig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56</xdr:row>
          <xdr:rowOff>47625</xdr:rowOff>
        </xdr:from>
        <xdr:to>
          <xdr:col>7</xdr:col>
          <xdr:colOff>695325</xdr:colOff>
          <xdr:row>58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56</xdr:row>
          <xdr:rowOff>47625</xdr:rowOff>
        </xdr:from>
        <xdr:to>
          <xdr:col>6</xdr:col>
          <xdr:colOff>180975</xdr:colOff>
          <xdr:row>58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unwichtig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59</xdr:row>
          <xdr:rowOff>57150</xdr:rowOff>
        </xdr:from>
        <xdr:to>
          <xdr:col>7</xdr:col>
          <xdr:colOff>695325</xdr:colOff>
          <xdr:row>61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wichtig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59</xdr:row>
          <xdr:rowOff>57150</xdr:rowOff>
        </xdr:from>
        <xdr:to>
          <xdr:col>6</xdr:col>
          <xdr:colOff>180975</xdr:colOff>
          <xdr:row>61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unwichtig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L65"/>
  <sheetViews>
    <sheetView showGridLines="0" tabSelected="1" zoomScale="80" zoomScaleNormal="80" workbookViewId="0">
      <selection activeCell="D7" sqref="D7"/>
    </sheetView>
  </sheetViews>
  <sheetFormatPr baseColWidth="10" defaultRowHeight="15" x14ac:dyDescent="0.25"/>
  <cols>
    <col min="1" max="1" width="38.5703125" customWidth="1"/>
    <col min="2" max="2" width="17.7109375" customWidth="1"/>
    <col min="3" max="3" width="17.28515625" bestFit="1" customWidth="1"/>
    <col min="4" max="4" width="12.28515625" customWidth="1"/>
    <col min="8" max="8" width="13.42578125" customWidth="1"/>
    <col min="9" max="9" width="13" customWidth="1"/>
    <col min="12" max="12" width="9.7109375" customWidth="1"/>
  </cols>
  <sheetData>
    <row r="1" spans="1:12" ht="76.5" customHeight="1" x14ac:dyDescent="0.25">
      <c r="A1" s="35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12" ht="15.75" thickBot="1" x14ac:dyDescent="0.3">
      <c r="A3" s="23" t="s">
        <v>12</v>
      </c>
    </row>
    <row r="4" spans="1:12" ht="15.75" thickBot="1" x14ac:dyDescent="0.3"/>
    <row r="5" spans="1:12" ht="16.5" thickBot="1" x14ac:dyDescent="0.3">
      <c r="A5" s="28" t="s">
        <v>7</v>
      </c>
      <c r="B5" s="9"/>
    </row>
    <row r="6" spans="1:12" ht="15.75" thickBot="1" x14ac:dyDescent="0.3">
      <c r="A6" s="19"/>
    </row>
    <row r="7" spans="1:12" ht="16.5" thickBot="1" x14ac:dyDescent="0.3">
      <c r="A7" s="28" t="s">
        <v>13</v>
      </c>
      <c r="B7" s="10"/>
    </row>
    <row r="8" spans="1:12" ht="16.5" thickBot="1" x14ac:dyDescent="0.3">
      <c r="A8" s="28" t="s">
        <v>4</v>
      </c>
      <c r="B8" s="9"/>
    </row>
    <row r="9" spans="1:12" ht="15.75" x14ac:dyDescent="0.25">
      <c r="A9" s="28" t="s">
        <v>2</v>
      </c>
      <c r="B9" s="16" t="e">
        <f>B7/B8</f>
        <v>#DIV/0!</v>
      </c>
    </row>
    <row r="10" spans="1:12" ht="15.75" thickBot="1" x14ac:dyDescent="0.3">
      <c r="A10" s="19"/>
    </row>
    <row r="11" spans="1:12" ht="32.25" customHeight="1" thickBot="1" x14ac:dyDescent="0.3">
      <c r="A11" s="32" t="s">
        <v>16</v>
      </c>
      <c r="B11" s="10"/>
    </row>
    <row r="12" spans="1:12" x14ac:dyDescent="0.25">
      <c r="A12" s="19"/>
    </row>
    <row r="13" spans="1:12" ht="15.75" thickBot="1" x14ac:dyDescent="0.3">
      <c r="A13" s="19"/>
      <c r="B13" s="24" t="s">
        <v>17</v>
      </c>
      <c r="C13" s="24" t="s">
        <v>18</v>
      </c>
      <c r="D13" s="24" t="s">
        <v>0</v>
      </c>
    </row>
    <row r="14" spans="1:12" ht="16.5" thickBot="1" x14ac:dyDescent="0.3">
      <c r="A14" s="28" t="s">
        <v>1</v>
      </c>
      <c r="B14" s="11"/>
      <c r="C14" s="11"/>
      <c r="D14" s="11"/>
    </row>
    <row r="15" spans="1:12" ht="15.75" thickBot="1" x14ac:dyDescent="0.3">
      <c r="A15" s="29"/>
      <c r="B15" s="4"/>
      <c r="C15" s="4"/>
      <c r="D15" s="4"/>
    </row>
    <row r="16" spans="1:12" ht="16.5" thickBot="1" x14ac:dyDescent="0.3">
      <c r="A16" s="28" t="s">
        <v>15</v>
      </c>
      <c r="B16" s="9"/>
      <c r="C16" s="4"/>
      <c r="D16" s="4"/>
    </row>
    <row r="17" spans="1:3" x14ac:dyDescent="0.25">
      <c r="A17" s="19"/>
    </row>
    <row r="18" spans="1:3" ht="18.75" x14ac:dyDescent="0.3">
      <c r="A18" s="28" t="s">
        <v>21</v>
      </c>
      <c r="B18" s="17">
        <f>B14*2+C14*4+12*10+(B16*20*(B14+C14)/2/100)</f>
        <v>120</v>
      </c>
      <c r="C18" s="25" t="s">
        <v>19</v>
      </c>
    </row>
    <row r="19" spans="1:3" ht="11.25" customHeight="1" x14ac:dyDescent="0.25">
      <c r="A19" s="29"/>
      <c r="C19" s="2"/>
    </row>
    <row r="20" spans="1:3" ht="18.75" x14ac:dyDescent="0.3">
      <c r="A20" s="28" t="s">
        <v>3</v>
      </c>
      <c r="B20" s="17">
        <f>IF(AND(B16&lt;16,B14&lt;610),8,IF(B16&lt;21,12,14))</f>
        <v>8</v>
      </c>
      <c r="C20" s="26" t="s">
        <v>20</v>
      </c>
    </row>
    <row r="21" spans="1:3" x14ac:dyDescent="0.25">
      <c r="A21" s="33"/>
    </row>
    <row r="22" spans="1:3" x14ac:dyDescent="0.25">
      <c r="A22" s="29"/>
    </row>
    <row r="23" spans="1:3" x14ac:dyDescent="0.25">
      <c r="A23" s="29"/>
    </row>
    <row r="24" spans="1:3" ht="15.75" x14ac:dyDescent="0.25">
      <c r="A24" s="28" t="s">
        <v>5</v>
      </c>
      <c r="B24" s="18" t="e">
        <f>B18*B9/1000</f>
        <v>#DIV/0!</v>
      </c>
    </row>
    <row r="25" spans="1:3" ht="12.75" customHeight="1" x14ac:dyDescent="0.25">
      <c r="A25" s="29"/>
    </row>
    <row r="26" spans="1:3" ht="15.75" x14ac:dyDescent="0.25">
      <c r="A26" s="28" t="s">
        <v>6</v>
      </c>
      <c r="B26" s="18">
        <f>B20*B11/1000</f>
        <v>0</v>
      </c>
    </row>
    <row r="27" spans="1:3" x14ac:dyDescent="0.25">
      <c r="A27" s="29"/>
    </row>
    <row r="28" spans="1:3" ht="15.75" thickBot="1" x14ac:dyDescent="0.3">
      <c r="A28" s="29"/>
    </row>
    <row r="29" spans="1:3" ht="16.5" thickBot="1" x14ac:dyDescent="0.3">
      <c r="A29" s="28" t="s">
        <v>8</v>
      </c>
      <c r="B29" s="10"/>
    </row>
    <row r="30" spans="1:3" ht="16.5" thickBot="1" x14ac:dyDescent="0.3">
      <c r="A30" s="34" t="s">
        <v>9</v>
      </c>
      <c r="B30" s="10"/>
    </row>
    <row r="32" spans="1:3" x14ac:dyDescent="0.25">
      <c r="B32" s="3"/>
    </row>
    <row r="35" spans="1:10" x14ac:dyDescent="0.25">
      <c r="A35" s="31" t="s">
        <v>10</v>
      </c>
      <c r="B35" s="31" t="s">
        <v>29</v>
      </c>
      <c r="C35" s="31" t="s">
        <v>30</v>
      </c>
    </row>
    <row r="36" spans="1:10" x14ac:dyDescent="0.25">
      <c r="A36" s="19">
        <f>B5</f>
        <v>0</v>
      </c>
      <c r="B36" s="20">
        <f t="shared" ref="B36:B44" si="0">$B$30+($B$26*A36)</f>
        <v>0</v>
      </c>
      <c r="C36" s="20" t="e">
        <f t="shared" ref="C36:C44" si="1">$B$29+($B$24*A36)</f>
        <v>#DIV/0!</v>
      </c>
    </row>
    <row r="37" spans="1:10" x14ac:dyDescent="0.25">
      <c r="A37" s="19">
        <f>B5*5</f>
        <v>0</v>
      </c>
      <c r="B37" s="20">
        <f t="shared" si="0"/>
        <v>0</v>
      </c>
      <c r="C37" s="20" t="e">
        <f t="shared" si="1"/>
        <v>#DIV/0!</v>
      </c>
    </row>
    <row r="38" spans="1:10" x14ac:dyDescent="0.25">
      <c r="A38" s="19">
        <f>B5*5*4.3</f>
        <v>0</v>
      </c>
      <c r="B38" s="20">
        <f t="shared" si="0"/>
        <v>0</v>
      </c>
      <c r="C38" s="20" t="e">
        <f t="shared" si="1"/>
        <v>#DIV/0!</v>
      </c>
    </row>
    <row r="39" spans="1:10" x14ac:dyDescent="0.25">
      <c r="A39" s="19">
        <f>B5*5*4.3*6</f>
        <v>0</v>
      </c>
      <c r="B39" s="20">
        <f t="shared" si="0"/>
        <v>0</v>
      </c>
      <c r="C39" s="20" t="e">
        <f t="shared" si="1"/>
        <v>#DIV/0!</v>
      </c>
    </row>
    <row r="40" spans="1:10" x14ac:dyDescent="0.25">
      <c r="A40" s="19">
        <f>B5*5*4.3*12</f>
        <v>0</v>
      </c>
      <c r="B40" s="20">
        <f t="shared" si="0"/>
        <v>0</v>
      </c>
      <c r="C40" s="20" t="e">
        <f t="shared" si="1"/>
        <v>#DIV/0!</v>
      </c>
    </row>
    <row r="41" spans="1:10" x14ac:dyDescent="0.25">
      <c r="A41" s="19">
        <f>B5*5*4.3*12*2</f>
        <v>0</v>
      </c>
      <c r="B41" s="20">
        <f t="shared" si="0"/>
        <v>0</v>
      </c>
      <c r="C41" s="20" t="e">
        <f t="shared" si="1"/>
        <v>#DIV/0!</v>
      </c>
    </row>
    <row r="42" spans="1:10" x14ac:dyDescent="0.25">
      <c r="A42" s="19">
        <f>B5*5*4.3*12*3</f>
        <v>0</v>
      </c>
      <c r="B42" s="20">
        <f t="shared" si="0"/>
        <v>0</v>
      </c>
      <c r="C42" s="20" t="e">
        <f t="shared" si="1"/>
        <v>#DIV/0!</v>
      </c>
    </row>
    <row r="43" spans="1:10" x14ac:dyDescent="0.25">
      <c r="A43" s="19">
        <f>B5*5*4.3*12*4</f>
        <v>0</v>
      </c>
      <c r="B43" s="20">
        <f t="shared" si="0"/>
        <v>0</v>
      </c>
      <c r="C43" s="20" t="e">
        <f t="shared" si="1"/>
        <v>#DIV/0!</v>
      </c>
    </row>
    <row r="44" spans="1:10" x14ac:dyDescent="0.25">
      <c r="A44" s="19">
        <f>B5*5*4.3*12*5</f>
        <v>0</v>
      </c>
      <c r="B44" s="20">
        <f t="shared" si="0"/>
        <v>0</v>
      </c>
      <c r="C44" s="20" t="e">
        <f t="shared" si="1"/>
        <v>#DIV/0!</v>
      </c>
    </row>
    <row r="45" spans="1:10" x14ac:dyDescent="0.25">
      <c r="B45" s="1"/>
      <c r="C45" s="1"/>
    </row>
    <row r="47" spans="1:10" s="19" customFormat="1" ht="30.75" customHeight="1" x14ac:dyDescent="0.25">
      <c r="A47" s="27" t="s">
        <v>11</v>
      </c>
      <c r="B47" s="37" t="s">
        <v>35</v>
      </c>
      <c r="C47" s="37"/>
      <c r="D47" s="37"/>
      <c r="E47" s="37"/>
      <c r="F47" s="37"/>
      <c r="G47" s="37"/>
      <c r="H47" s="37"/>
      <c r="I47" s="37"/>
      <c r="J47" s="37"/>
    </row>
    <row r="48" spans="1:10" s="19" customFormat="1" ht="73.5" customHeight="1" x14ac:dyDescent="0.25">
      <c r="B48" s="37" t="s">
        <v>36</v>
      </c>
      <c r="C48" s="37"/>
      <c r="D48" s="37"/>
      <c r="E48" s="37"/>
      <c r="F48" s="37"/>
      <c r="G48" s="37"/>
      <c r="H48" s="37"/>
      <c r="I48" s="37"/>
      <c r="J48" s="37"/>
    </row>
    <row r="50" spans="1:12" ht="15.75" x14ac:dyDescent="0.25">
      <c r="A50" s="28" t="s">
        <v>26</v>
      </c>
      <c r="B50" s="19"/>
      <c r="C50" s="19"/>
      <c r="I50" s="38" t="s">
        <v>27</v>
      </c>
      <c r="J50" s="38"/>
    </row>
    <row r="51" spans="1:12" x14ac:dyDescent="0.25">
      <c r="A51" s="19"/>
      <c r="B51" s="19"/>
      <c r="C51" s="19"/>
    </row>
    <row r="52" spans="1:12" ht="15.75" x14ac:dyDescent="0.25">
      <c r="A52" s="29" t="s">
        <v>25</v>
      </c>
      <c r="B52" s="19"/>
      <c r="C52" s="19"/>
      <c r="I52" s="21" t="str">
        <f>IF(K52,"Kleben","")</f>
        <v/>
      </c>
      <c r="J52" s="22" t="str">
        <f>IF(L52,"Heften","")</f>
        <v/>
      </c>
      <c r="K52" s="15" t="b">
        <v>0</v>
      </c>
      <c r="L52" s="15" t="b">
        <v>0</v>
      </c>
    </row>
    <row r="53" spans="1:12" ht="72.75" customHeight="1" x14ac:dyDescent="0.25">
      <c r="A53" s="36" t="s">
        <v>31</v>
      </c>
      <c r="B53" s="36"/>
      <c r="C53" s="36"/>
      <c r="I53" s="13"/>
      <c r="J53" s="14"/>
      <c r="K53" s="12"/>
      <c r="L53" s="12"/>
    </row>
    <row r="54" spans="1:12" x14ac:dyDescent="0.25">
      <c r="A54" s="19"/>
      <c r="B54" s="19"/>
      <c r="C54" s="19"/>
      <c r="I54" s="13"/>
      <c r="J54" s="14"/>
      <c r="K54" s="12"/>
      <c r="L54" s="12"/>
    </row>
    <row r="55" spans="1:12" ht="15.75" x14ac:dyDescent="0.25">
      <c r="A55" s="29" t="s">
        <v>22</v>
      </c>
      <c r="B55" s="16"/>
      <c r="C55" s="16"/>
      <c r="I55" s="21" t="str">
        <f>IF(K55,"Kleben","")</f>
        <v/>
      </c>
      <c r="J55" s="22" t="str">
        <f>IF(L55,"Heften","")</f>
        <v/>
      </c>
      <c r="K55" s="15" t="b">
        <v>0</v>
      </c>
      <c r="L55" s="15" t="b">
        <v>0</v>
      </c>
    </row>
    <row r="56" spans="1:12" ht="30" customHeight="1" x14ac:dyDescent="0.25">
      <c r="A56" s="36" t="s">
        <v>32</v>
      </c>
      <c r="B56" s="36"/>
      <c r="C56" s="36"/>
      <c r="I56" s="13"/>
      <c r="J56" s="14"/>
      <c r="K56" s="12"/>
      <c r="L56" s="12"/>
    </row>
    <row r="57" spans="1:12" x14ac:dyDescent="0.25">
      <c r="A57" s="19"/>
      <c r="B57" s="16"/>
      <c r="C57" s="16"/>
      <c r="I57" s="13"/>
      <c r="J57" s="14"/>
      <c r="K57" s="12"/>
      <c r="L57" s="12"/>
    </row>
    <row r="58" spans="1:12" ht="15.75" x14ac:dyDescent="0.25">
      <c r="A58" s="29" t="s">
        <v>23</v>
      </c>
      <c r="B58" s="16"/>
      <c r="C58" s="16"/>
      <c r="I58" s="21" t="str">
        <f>IF(K58,"Kleben","")</f>
        <v/>
      </c>
      <c r="J58" s="22" t="str">
        <f>IF(L58,"Heften","")</f>
        <v/>
      </c>
      <c r="K58" s="15" t="b">
        <v>0</v>
      </c>
      <c r="L58" s="15" t="b">
        <v>0</v>
      </c>
    </row>
    <row r="59" spans="1:12" ht="45" customHeight="1" x14ac:dyDescent="0.25">
      <c r="A59" s="36" t="s">
        <v>34</v>
      </c>
      <c r="B59" s="36"/>
      <c r="C59" s="36"/>
      <c r="I59" s="13"/>
      <c r="J59" s="14"/>
      <c r="K59" s="12"/>
      <c r="L59" s="12"/>
    </row>
    <row r="60" spans="1:12" x14ac:dyDescent="0.25">
      <c r="A60" s="19"/>
      <c r="B60" s="19"/>
      <c r="C60" s="19"/>
      <c r="I60" s="13"/>
      <c r="J60" s="14"/>
      <c r="K60" s="12"/>
      <c r="L60" s="12"/>
    </row>
    <row r="61" spans="1:12" ht="15.75" customHeight="1" x14ac:dyDescent="0.25">
      <c r="A61" s="29" t="s">
        <v>28</v>
      </c>
      <c r="B61" s="19"/>
      <c r="C61" s="19"/>
      <c r="I61" s="21" t="str">
        <f>IF(K61,"Kleben","")</f>
        <v/>
      </c>
      <c r="J61" s="22" t="str">
        <f>IF(L61,"Heften","")</f>
        <v/>
      </c>
      <c r="K61" s="15" t="b">
        <v>0</v>
      </c>
      <c r="L61" s="15" t="b">
        <v>0</v>
      </c>
    </row>
    <row r="62" spans="1:12" ht="73.5" customHeight="1" x14ac:dyDescent="0.25">
      <c r="A62" s="36" t="s">
        <v>37</v>
      </c>
      <c r="B62" s="36"/>
      <c r="C62" s="36"/>
      <c r="I62" s="13"/>
      <c r="J62" s="14"/>
      <c r="K62" s="12"/>
      <c r="L62" s="12"/>
    </row>
    <row r="63" spans="1:12" x14ac:dyDescent="0.25">
      <c r="A63" s="19"/>
      <c r="B63" s="19"/>
      <c r="C63" s="19"/>
      <c r="I63" s="13"/>
      <c r="J63" s="14"/>
      <c r="K63" s="12"/>
      <c r="L63" s="12"/>
    </row>
    <row r="64" spans="1:12" ht="15.75" x14ac:dyDescent="0.25">
      <c r="A64" s="29" t="s">
        <v>24</v>
      </c>
      <c r="B64" s="19"/>
      <c r="C64" s="19"/>
      <c r="I64" s="21" t="str">
        <f>IF(K64,"Kleben","")</f>
        <v/>
      </c>
      <c r="J64" s="22" t="str">
        <f>IF(L64,"Heften","")</f>
        <v/>
      </c>
      <c r="K64" s="15" t="b">
        <v>0</v>
      </c>
      <c r="L64" s="15" t="b">
        <v>0</v>
      </c>
    </row>
    <row r="65" spans="1:6" ht="47.25" customHeight="1" x14ac:dyDescent="0.4">
      <c r="A65" s="36" t="s">
        <v>33</v>
      </c>
      <c r="B65" s="36"/>
      <c r="C65" s="36"/>
      <c r="F65" s="30" t="s">
        <v>38</v>
      </c>
    </row>
  </sheetData>
  <sheetProtection password="CE90" sheet="1" objects="1" scenarios="1"/>
  <mergeCells count="8">
    <mergeCell ref="A59:C59"/>
    <mergeCell ref="A65:C65"/>
    <mergeCell ref="B47:J47"/>
    <mergeCell ref="B48:J48"/>
    <mergeCell ref="A56:C56"/>
    <mergeCell ref="A53:C53"/>
    <mergeCell ref="I50:J50"/>
    <mergeCell ref="A62:C62"/>
  </mergeCells>
  <pageMargins left="0.23622047244094488" right="0.23622047244094488" top="0.3543307086614173" bottom="0.3543307086614173" header="0.11811023622047244" footer="0.11811023622047244"/>
  <pageSetup paperSize="9" scale="55" orientation="portrait" verticalDpi="599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 altText="unwichtig">
                <anchor moveWithCells="1">
                  <from>
                    <xdr:col>5</xdr:col>
                    <xdr:colOff>95250</xdr:colOff>
                    <xdr:row>50</xdr:row>
                    <xdr:rowOff>57150</xdr:rowOff>
                  </from>
                  <to>
                    <xdr:col>6</xdr:col>
                    <xdr:colOff>180975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514350</xdr:colOff>
                    <xdr:row>53</xdr:row>
                    <xdr:rowOff>57150</xdr:rowOff>
                  </from>
                  <to>
                    <xdr:col>7</xdr:col>
                    <xdr:colOff>695325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unwichtig">
                <anchor moveWithCells="1">
                  <from>
                    <xdr:col>5</xdr:col>
                    <xdr:colOff>95250</xdr:colOff>
                    <xdr:row>53</xdr:row>
                    <xdr:rowOff>57150</xdr:rowOff>
                  </from>
                  <to>
                    <xdr:col>6</xdr:col>
                    <xdr:colOff>180975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514350</xdr:colOff>
                    <xdr:row>50</xdr:row>
                    <xdr:rowOff>66675</xdr:rowOff>
                  </from>
                  <to>
                    <xdr:col>7</xdr:col>
                    <xdr:colOff>695325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514350</xdr:colOff>
                    <xdr:row>62</xdr:row>
                    <xdr:rowOff>47625</xdr:rowOff>
                  </from>
                  <to>
                    <xdr:col>7</xdr:col>
                    <xdr:colOff>695325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 altText="unwichtig">
                <anchor moveWithCells="1">
                  <from>
                    <xdr:col>5</xdr:col>
                    <xdr:colOff>95250</xdr:colOff>
                    <xdr:row>62</xdr:row>
                    <xdr:rowOff>47625</xdr:rowOff>
                  </from>
                  <to>
                    <xdr:col>6</xdr:col>
                    <xdr:colOff>180975</xdr:colOff>
                    <xdr:row>64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514350</xdr:colOff>
                    <xdr:row>56</xdr:row>
                    <xdr:rowOff>47625</xdr:rowOff>
                  </from>
                  <to>
                    <xdr:col>7</xdr:col>
                    <xdr:colOff>695325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 altText="unwichtig">
                <anchor moveWithCells="1">
                  <from>
                    <xdr:col>5</xdr:col>
                    <xdr:colOff>95250</xdr:colOff>
                    <xdr:row>56</xdr:row>
                    <xdr:rowOff>47625</xdr:rowOff>
                  </from>
                  <to>
                    <xdr:col>6</xdr:col>
                    <xdr:colOff>180975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514350</xdr:colOff>
                    <xdr:row>59</xdr:row>
                    <xdr:rowOff>57150</xdr:rowOff>
                  </from>
                  <to>
                    <xdr:col>7</xdr:col>
                    <xdr:colOff>695325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 altText="unwichtig">
                <anchor moveWithCells="1">
                  <from>
                    <xdr:col>5</xdr:col>
                    <xdr:colOff>95250</xdr:colOff>
                    <xdr:row>59</xdr:row>
                    <xdr:rowOff>57150</xdr:rowOff>
                  </from>
                  <to>
                    <xdr:col>6</xdr:col>
                    <xdr:colOff>180975</xdr:colOff>
                    <xdr:row>61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A6"/>
  <sheetViews>
    <sheetView workbookViewId="0">
      <selection activeCell="A10" sqref="A10"/>
    </sheetView>
  </sheetViews>
  <sheetFormatPr baseColWidth="10" defaultRowHeight="15" x14ac:dyDescent="0.25"/>
  <sheetData>
    <row r="2" spans="1:1" x14ac:dyDescent="0.25">
      <c r="A2">
        <f>Tabelle1!B14*2+4*10+(Tabelle1!B16*20*Tabelle1!B14/100)</f>
        <v>40</v>
      </c>
    </row>
    <row r="3" spans="1:1" x14ac:dyDescent="0.25">
      <c r="A3">
        <f>IF(AND(Tabelle1!B14&lt;700,Tabelle1!C14&lt;600),Tabelle1!B14*2+100*4,Tabelle1!B14*2+Tabelle1!C14*4+100*12)</f>
        <v>400</v>
      </c>
    </row>
    <row r="4" spans="1:1" x14ac:dyDescent="0.25">
      <c r="A4" s="5">
        <f>IF(Tabelle1!B16&lt;5.1,Tabelle1!B14*2+4*10,IF(Tabelle1!B16&lt;10,Tabelle1!B14*4+4*10,Tabelle1!B14*4+Tabelle1!C14*4+12*10))</f>
        <v>40</v>
      </c>
    </row>
    <row r="6" spans="1:1" x14ac:dyDescent="0.25">
      <c r="A6">
        <f>IF(AND(Tabelle1!B14&lt;700,Tabelle1!C14&lt;600,Tabelle1!B16&lt;16),8,14)</f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Illing</dc:creator>
  <cp:lastModifiedBy>Illing</cp:lastModifiedBy>
  <cp:lastPrinted>2013-11-13T15:03:14Z</cp:lastPrinted>
  <dcterms:created xsi:type="dcterms:W3CDTF">2013-08-26T09:29:50Z</dcterms:created>
  <dcterms:modified xsi:type="dcterms:W3CDTF">2013-12-04T08:07:56Z</dcterms:modified>
</cp:coreProperties>
</file>